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gcdserver\RedirectedFolders\wendi\Desktop\"/>
    </mc:Choice>
  </mc:AlternateContent>
  <bookViews>
    <workbookView xWindow="0" yWindow="0" windowWidth="28800" windowHeight="12435"/>
  </bookViews>
  <sheets>
    <sheet name="2023" sheetId="1" r:id="rId1"/>
  </sheets>
  <definedNames>
    <definedName name="_xlnm.Print_Area" localSheetId="0">'2023'!$A$1:$P$38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34" i="1" s="1"/>
  <c r="N30" i="1"/>
  <c r="N34" i="1" s="1"/>
  <c r="M30" i="1"/>
  <c r="M34" i="1" s="1"/>
  <c r="L30" i="1"/>
  <c r="L34" i="1" s="1"/>
  <c r="K30" i="1"/>
  <c r="K34" i="1" s="1"/>
  <c r="J30" i="1"/>
  <c r="J34" i="1" s="1"/>
  <c r="I30" i="1"/>
  <c r="I34" i="1" s="1"/>
  <c r="H30" i="1"/>
  <c r="H34" i="1" s="1"/>
  <c r="G30" i="1"/>
  <c r="G34" i="1" s="1"/>
  <c r="F30" i="1"/>
  <c r="F34" i="1" s="1"/>
  <c r="E30" i="1"/>
  <c r="E34" i="1" s="1"/>
  <c r="D30" i="1"/>
  <c r="D34" i="1" s="1"/>
  <c r="B29" i="1"/>
  <c r="B28" i="1"/>
  <c r="B27" i="1"/>
  <c r="B26" i="1"/>
  <c r="B25" i="1"/>
  <c r="B30" i="1" s="1"/>
  <c r="B19" i="1"/>
  <c r="B34" i="1" s="1"/>
  <c r="C10" i="1"/>
  <c r="C29" i="1" s="1"/>
  <c r="B10" i="1"/>
  <c r="P9" i="1"/>
  <c r="P8" i="1"/>
  <c r="P7" i="1"/>
  <c r="P6" i="1"/>
  <c r="P5" i="1"/>
  <c r="P4" i="1"/>
  <c r="P10" i="1" s="1"/>
  <c r="C19" i="1" l="1"/>
  <c r="C25" i="1"/>
  <c r="C26" i="1"/>
  <c r="C27" i="1"/>
  <c r="C28" i="1"/>
  <c r="C30" i="1" l="1"/>
  <c r="C34" i="1"/>
</calcChain>
</file>

<file path=xl/sharedStrings.xml><?xml version="1.0" encoding="utf-8"?>
<sst xmlns="http://schemas.openxmlformats.org/spreadsheetml/2006/main" count="51" uniqueCount="35">
  <si>
    <t>2023 Rainfall Totals for Fayette County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</si>
  <si>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</si>
  <si>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</si>
  <si>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</si>
  <si>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</si>
  <si>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</si>
  <si>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</si>
  <si>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</si>
  <si>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</si>
  <si>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</si>
  <si>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</si>
  <si>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</si>
  <si>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</si>
  <si>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</si>
  <si>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Buckners Creek Near Muldoon</t>
  </si>
  <si>
    <t>Carmine 1 SSW</t>
  </si>
  <si>
    <t>Colorado River Above La Grange</t>
  </si>
  <si>
    <t>La Grange 5NE</t>
  </si>
  <si>
    <t>Lake Fayette at Fayette Power Plant</t>
  </si>
  <si>
    <t>Muldoon 6 WSW</t>
  </si>
  <si>
    <t>Average for the County</t>
  </si>
  <si>
    <t>Data for this sheet is from the LCRA rainwater monitoring sites in Fayette County, Texas.</t>
  </si>
  <si>
    <t>Estimated Recharge Volumes*</t>
  </si>
  <si>
    <t>*All estimates calculated to acre feet</t>
  </si>
  <si>
    <t>1% of total rainfall available for recharge</t>
  </si>
  <si>
    <t>Fayette County covers approximately 960 square miles, or 614,400 acres.</t>
  </si>
  <si>
    <t xml:space="preserve">Potential Recharge per Aquifer based on 1% Average Precipitation </t>
  </si>
  <si>
    <t>Sparta Aquifer (1920 acre outcrop)</t>
  </si>
  <si>
    <t>Yegua-Jackson Aquifer (214,400 acre outcrop)</t>
  </si>
  <si>
    <t>Jasper Aquifer (160,000 acre outcrop)</t>
  </si>
  <si>
    <t>Evangeline Aquifer (118,400 acre outcrop)</t>
  </si>
  <si>
    <t>Alluvium (96,000 acre outcrop)</t>
  </si>
  <si>
    <t>TOTAL</t>
  </si>
  <si>
    <t xml:space="preserve">Potential Recharge Lost </t>
  </si>
  <si>
    <t>By: Wendi Pyle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</si>
</sst>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/>
    <xf numFmtId="0" fontId="4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center"/>
    </xf>
    <xf numFmtId="2" fontId="4" fillId="0" borderId="2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C25" sqref="C25:C29"/>
    </sheetView>
  </sheetViews>
  <sheetFormatPr defaultRowHeight="15.75" x14ac:dyDescent="0.25"/>
  <cols>
    <col min="1" max="1" width="42.7109375" style="15" customWidth="1"/>
    <col min="2" max="2" width="10.42578125" style="2" bestFit="1" customWidth="1"/>
    <col min="3" max="3" width="9.140625" style="2"/>
    <col min="4" max="4" width="10.85546875" style="2" customWidth="1"/>
    <col min="5" max="5" width="10.140625" style="2" customWidth="1"/>
    <col min="6" max="6" width="10.5703125" style="2" customWidth="1"/>
    <col min="7" max="7" width="9.7109375" style="2" customWidth="1"/>
    <col min="8" max="8" width="10.5703125" style="2" customWidth="1"/>
    <col min="9" max="9" width="10.140625" style="2" customWidth="1"/>
    <col min="10" max="10" width="11.140625" style="2" customWidth="1"/>
    <col min="11" max="11" width="10.28515625" style="2" customWidth="1"/>
    <col min="12" max="12" width="11.42578125" style="2" hidden="1" customWidth="1"/>
    <col min="13" max="13" width="11.7109375" style="2" hidden="1" customWidth="1"/>
    <col min="14" max="14" width="10.140625" style="2" customWidth="1"/>
    <col min="15" max="15" width="11.28515625" style="2" customWidth="1"/>
    <col min="16" max="16" width="11" style="2" customWidth="1"/>
    <col min="17" max="16384" width="9.140625" style="2"/>
  </cols>
  <sheetData>
    <row r="1" spans="1:16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6" s="3" customFormat="1" x14ac:dyDescent="0.2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11</v>
      </c>
      <c r="O3" s="4" t="s">
        <v>12</v>
      </c>
      <c r="P3" s="5" t="s">
        <v>13</v>
      </c>
    </row>
    <row r="4" spans="1:16" x14ac:dyDescent="0.25">
      <c r="A4" s="6" t="s">
        <v>14</v>
      </c>
      <c r="B4" s="7">
        <v>2.37</v>
      </c>
      <c r="C4" s="7">
        <v>1.54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>
        <f t="shared" ref="P4:P9" si="0">SUM(B4:O4)</f>
        <v>3.91</v>
      </c>
    </row>
    <row r="5" spans="1:16" x14ac:dyDescent="0.25">
      <c r="A5" s="6" t="s">
        <v>15</v>
      </c>
      <c r="B5" s="7">
        <v>2.69</v>
      </c>
      <c r="C5" s="7">
        <v>1.98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>
        <f t="shared" si="0"/>
        <v>4.67</v>
      </c>
    </row>
    <row r="6" spans="1:16" x14ac:dyDescent="0.25">
      <c r="A6" s="6" t="s">
        <v>16</v>
      </c>
      <c r="B6" s="7">
        <v>2.5499999999999998</v>
      </c>
      <c r="C6" s="7">
        <v>3.28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>
        <f t="shared" si="0"/>
        <v>5.83</v>
      </c>
    </row>
    <row r="7" spans="1:16" x14ac:dyDescent="0.25">
      <c r="A7" s="6" t="s">
        <v>17</v>
      </c>
      <c r="B7" s="7">
        <v>2.3199999999999998</v>
      </c>
      <c r="C7" s="7">
        <v>1.42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>
        <f t="shared" si="0"/>
        <v>3.7399999999999998</v>
      </c>
    </row>
    <row r="8" spans="1:16" x14ac:dyDescent="0.25">
      <c r="A8" s="6" t="s">
        <v>18</v>
      </c>
      <c r="B8" s="7">
        <v>2.44</v>
      </c>
      <c r="C8" s="7">
        <v>1.49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>
        <f t="shared" si="0"/>
        <v>3.9299999999999997</v>
      </c>
    </row>
    <row r="9" spans="1:16" ht="16.5" thickBot="1" x14ac:dyDescent="0.3">
      <c r="A9" s="9" t="s">
        <v>19</v>
      </c>
      <c r="B9" s="10">
        <v>1.9</v>
      </c>
      <c r="C9" s="10">
        <v>1.23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>
        <f t="shared" si="0"/>
        <v>3.13</v>
      </c>
    </row>
    <row r="10" spans="1:16" s="3" customFormat="1" x14ac:dyDescent="0.25">
      <c r="A10" s="12" t="s">
        <v>20</v>
      </c>
      <c r="B10" s="7">
        <f>AVERAGE(B4:B9)</f>
        <v>2.3783333333333334</v>
      </c>
      <c r="C10" s="7">
        <f>AVERAGE(C4:C9)</f>
        <v>1.8233333333333333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8">
        <f>SUM(P4:P9)/6</f>
        <v>4.2016666666666662</v>
      </c>
    </row>
    <row r="13" spans="1:16" x14ac:dyDescent="0.25">
      <c r="A13" s="13" t="s">
        <v>21</v>
      </c>
      <c r="B13" s="13"/>
      <c r="C13" s="13"/>
      <c r="D13" s="13"/>
      <c r="E13" s="13"/>
      <c r="F13" s="13"/>
      <c r="G13" s="13"/>
    </row>
    <row r="15" spans="1:16" ht="20.25" x14ac:dyDescent="0.3">
      <c r="A15" s="1" t="s">
        <v>22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7" spans="1:15" x14ac:dyDescent="0.25">
      <c r="A17" s="14" t="s">
        <v>23</v>
      </c>
    </row>
    <row r="18" spans="1:15" x14ac:dyDescent="0.25">
      <c r="B18" s="4" t="s">
        <v>1</v>
      </c>
      <c r="C18" s="4" t="s">
        <v>2</v>
      </c>
      <c r="D18" s="4" t="s">
        <v>3</v>
      </c>
      <c r="E18" s="4" t="s">
        <v>4</v>
      </c>
      <c r="F18" s="4" t="s">
        <v>5</v>
      </c>
      <c r="G18" s="4" t="s">
        <v>6</v>
      </c>
      <c r="H18" s="4" t="s">
        <v>7</v>
      </c>
      <c r="I18" s="4" t="s">
        <v>8</v>
      </c>
      <c r="J18" s="4" t="s">
        <v>9</v>
      </c>
      <c r="K18" s="4" t="s">
        <v>10</v>
      </c>
      <c r="L18" s="4" t="s">
        <v>11</v>
      </c>
      <c r="M18" s="4" t="s">
        <v>12</v>
      </c>
      <c r="N18" s="4" t="s">
        <v>11</v>
      </c>
      <c r="O18" s="4" t="s">
        <v>12</v>
      </c>
    </row>
    <row r="19" spans="1:15" x14ac:dyDescent="0.25">
      <c r="A19" s="6" t="s">
        <v>24</v>
      </c>
      <c r="B19" s="16">
        <f>(B10/12)*614400*0.01</f>
        <v>1217.7066666666667</v>
      </c>
      <c r="C19" s="16">
        <f>(C10/12)*614400*0.01</f>
        <v>933.54666666666662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x14ac:dyDescent="0.25">
      <c r="A20" s="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5" x14ac:dyDescent="0.25">
      <c r="A21" s="13" t="s">
        <v>25</v>
      </c>
      <c r="B21" s="13"/>
      <c r="C21" s="13"/>
      <c r="D21" s="13"/>
      <c r="E21" s="3"/>
      <c r="F21" s="3"/>
    </row>
    <row r="23" spans="1:15" x14ac:dyDescent="0.25">
      <c r="A23" s="17" t="s">
        <v>26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5" x14ac:dyDescent="0.25">
      <c r="A25" s="15" t="s">
        <v>27</v>
      </c>
      <c r="B25" s="16">
        <f>(B10/12)*1920*0.01</f>
        <v>3.8053333333333335</v>
      </c>
      <c r="C25" s="16">
        <f>(C10/12)*1920*0.01</f>
        <v>2.9173333333333336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x14ac:dyDescent="0.25">
      <c r="A26" s="15" t="s">
        <v>28</v>
      </c>
      <c r="B26" s="16">
        <f>(B10/12)*214400*0.01</f>
        <v>424.92888888888893</v>
      </c>
      <c r="C26" s="16">
        <f>(C10/12)*214400*0.01</f>
        <v>325.76888888888885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5">
      <c r="A27" s="15" t="s">
        <v>29</v>
      </c>
      <c r="B27" s="16">
        <f>(B10/12)*160000*0.01</f>
        <v>317.11111111111114</v>
      </c>
      <c r="C27" s="16">
        <f>(C10/12)*160000*0.01</f>
        <v>243.11111111111109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5">
      <c r="A28" s="15" t="s">
        <v>30</v>
      </c>
      <c r="B28" s="16">
        <f>(B10/12)*118400*0.01</f>
        <v>234.66222222222223</v>
      </c>
      <c r="C28" s="16">
        <f>(C10/12)*118400*0.01</f>
        <v>179.90222222222224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16.5" thickBot="1" x14ac:dyDescent="0.3">
      <c r="A29" s="19" t="s">
        <v>31</v>
      </c>
      <c r="B29" s="20">
        <f>(B10/12)*96000*0.01</f>
        <v>190.26666666666668</v>
      </c>
      <c r="C29" s="20">
        <f>(C10/12)*96000*0.01</f>
        <v>145.86666666666667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x14ac:dyDescent="0.25">
      <c r="A30" s="6" t="s">
        <v>32</v>
      </c>
      <c r="B30" s="16">
        <f t="shared" ref="B30:O30" si="1">SUM(B25:B29)</f>
        <v>1170.7742222222223</v>
      </c>
      <c r="C30" s="16">
        <f t="shared" si="1"/>
        <v>897.56622222222211</v>
      </c>
      <c r="D30" s="16">
        <f t="shared" si="1"/>
        <v>0</v>
      </c>
      <c r="E30" s="16">
        <f t="shared" si="1"/>
        <v>0</v>
      </c>
      <c r="F30" s="16">
        <f t="shared" si="1"/>
        <v>0</v>
      </c>
      <c r="G30" s="16">
        <f t="shared" si="1"/>
        <v>0</v>
      </c>
      <c r="H30" s="16">
        <f t="shared" si="1"/>
        <v>0</v>
      </c>
      <c r="I30" s="16">
        <f t="shared" si="1"/>
        <v>0</v>
      </c>
      <c r="J30" s="16">
        <f t="shared" si="1"/>
        <v>0</v>
      </c>
      <c r="K30" s="16">
        <f t="shared" si="1"/>
        <v>0</v>
      </c>
      <c r="L30" s="16">
        <f t="shared" si="1"/>
        <v>0</v>
      </c>
      <c r="M30" s="16">
        <f t="shared" si="1"/>
        <v>0</v>
      </c>
      <c r="N30" s="16">
        <f t="shared" si="1"/>
        <v>0</v>
      </c>
      <c r="O30" s="16">
        <f t="shared" si="1"/>
        <v>0</v>
      </c>
    </row>
    <row r="32" spans="1:15" x14ac:dyDescent="0.25">
      <c r="A32" s="17" t="s">
        <v>33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4" spans="1:15" x14ac:dyDescent="0.25">
      <c r="A34" s="2"/>
      <c r="B34" s="8">
        <f>B19-B30</f>
        <v>46.9324444444444</v>
      </c>
      <c r="C34" s="8">
        <f t="shared" ref="C34:O34" si="2">C19-C30</f>
        <v>35.980444444444515</v>
      </c>
      <c r="D34" s="8">
        <f t="shared" si="2"/>
        <v>0</v>
      </c>
      <c r="E34" s="8">
        <f t="shared" si="2"/>
        <v>0</v>
      </c>
      <c r="F34" s="8">
        <f t="shared" si="2"/>
        <v>0</v>
      </c>
      <c r="G34" s="8">
        <f t="shared" si="2"/>
        <v>0</v>
      </c>
      <c r="H34" s="8">
        <f t="shared" si="2"/>
        <v>0</v>
      </c>
      <c r="I34" s="8">
        <f t="shared" si="2"/>
        <v>0</v>
      </c>
      <c r="J34" s="8">
        <f t="shared" si="2"/>
        <v>0</v>
      </c>
      <c r="K34" s="8">
        <f t="shared" si="2"/>
        <v>0</v>
      </c>
      <c r="L34" s="8">
        <f t="shared" si="2"/>
        <v>0</v>
      </c>
      <c r="M34" s="8">
        <f t="shared" si="2"/>
        <v>0</v>
      </c>
      <c r="N34" s="8">
        <f t="shared" si="2"/>
        <v>0</v>
      </c>
      <c r="O34" s="8">
        <f t="shared" si="2"/>
        <v>0</v>
      </c>
    </row>
    <row r="37" spans="1:15" x14ac:dyDescent="0.25">
      <c r="A37" s="15" t="s">
        <v>34</v>
      </c>
      <c r="L37" s="21">
        <v>40634</v>
      </c>
    </row>
  </sheetData>
  <mergeCells count="6">
    <mergeCell ref="A1:O1"/>
    <mergeCell ref="A13:G13"/>
    <mergeCell ref="A15:O15"/>
    <mergeCell ref="A21:D21"/>
    <mergeCell ref="A23:O23"/>
    <mergeCell ref="A32:O32"/>
  </mergeCells>
  <pageMargins left="0.25" right="0.25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Wendi Pyle</dc:creator>
  <cp:lastModifiedBy>Wendi Pyle</cp:lastModifiedBy>
  <dcterms:created xsi:type="dcterms:W3CDTF">2023-02-28T20:35:10Z</dcterms:created>
  <dcterms:modified xsi:type="dcterms:W3CDTF">2023-02-28T20:35:38Z</dcterms:modified>
</cp:coreProperties>
</file>